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210" windowHeight="11760" activeTab="2"/>
  </bookViews>
  <sheets>
    <sheet name="Матем" sheetId="1" r:id="rId1"/>
    <sheet name="Иностр" sheetId="2" r:id="rId2"/>
    <sheet name="Гуртки" sheetId="3" r:id="rId3"/>
  </sheets>
  <definedNames/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C8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<sst xmlns="http://schemas.openxmlformats.org/spreadsheetml/2006/main" count="116" uniqueCount="44">
  <si>
    <t>Розрахунок</t>
  </si>
  <si>
    <t>вартості одной години з математики, російської мови</t>
  </si>
  <si>
    <t xml:space="preserve">по  школі </t>
  </si>
  <si>
    <t>№</t>
  </si>
  <si>
    <t>з/п</t>
  </si>
  <si>
    <t>Найменування</t>
  </si>
  <si>
    <t>статей видатків</t>
  </si>
  <si>
    <t>Вчит.</t>
  </si>
  <si>
    <t>Старш.</t>
  </si>
  <si>
    <t>р-д</t>
  </si>
  <si>
    <t>Старш</t>
  </si>
  <si>
    <t>11р-д</t>
  </si>
  <si>
    <t>1.</t>
  </si>
  <si>
    <t>Ставка учителя</t>
  </si>
  <si>
    <t>Вислуга років</t>
  </si>
  <si>
    <t>3.</t>
  </si>
  <si>
    <t>Зарплата</t>
  </si>
  <si>
    <t>4.</t>
  </si>
  <si>
    <t>Навантаження за місяць</t>
  </si>
  <si>
    <t>5.</t>
  </si>
  <si>
    <t>Вартість однієї години</t>
  </si>
  <si>
    <t>6.</t>
  </si>
  <si>
    <t>Видатки на організацію  педагогічного процесу</t>
  </si>
  <si>
    <t>7.</t>
  </si>
  <si>
    <t>Зарплата, всього:</t>
  </si>
  <si>
    <t>8.</t>
  </si>
  <si>
    <t>9.</t>
  </si>
  <si>
    <t>Видатки на розвиток та обслуговування школи</t>
  </si>
  <si>
    <t>10.</t>
  </si>
  <si>
    <t>Видатки на комунальні послуги</t>
  </si>
  <si>
    <t>11.</t>
  </si>
  <si>
    <t xml:space="preserve">Загальна вартість </t>
  </si>
  <si>
    <t>Нарахування на зарплату  (36,3%)</t>
  </si>
  <si>
    <t>учит.    12р-д</t>
  </si>
  <si>
    <t>метод.   12р-д</t>
  </si>
  <si>
    <t>ст.учит</t>
  </si>
  <si>
    <t>на 2012– 2013 навчальний рік</t>
  </si>
  <si>
    <t>8 р-д</t>
  </si>
  <si>
    <t>муз.</t>
  </si>
  <si>
    <t>танц</t>
  </si>
  <si>
    <t>вартості одной години з иностр. мови</t>
  </si>
  <si>
    <t>вартості однієї години по гуртках</t>
  </si>
  <si>
    <t>Головний бухгалтер</t>
  </si>
  <si>
    <t>О.М. Галій-Альховська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</si>
</sst>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3">
    <font>
      <sz val="10"/>
      <name val="Arial Cyr"/>
      <family val="0"/>
    </font>
    <font>
      <sz val="12"/>
      <name val="Times New Roman"/>
      <family val="1"/>
    </font>
    <font>
      <b/>
      <sz val="13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2" fontId="1" fillId="0" borderId="12" xfId="0" applyNumberFormat="1" applyFont="1" applyBorder="1" applyAlignment="1">
      <alignment vertical="top" wrapText="1"/>
    </xf>
    <xf numFmtId="2" fontId="1" fillId="0" borderId="12" xfId="0" applyNumberFormat="1" applyFont="1" applyBorder="1" applyAlignment="1">
      <alignment horizontal="center" vertical="top" wrapText="1"/>
    </xf>
    <xf numFmtId="10" fontId="1" fillId="0" borderId="13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2" fontId="5" fillId="0" borderId="12" xfId="0" applyNumberFormat="1" applyFont="1" applyBorder="1" applyAlignment="1">
      <alignment horizontal="center" vertical="top" wrapText="1"/>
    </xf>
    <xf numFmtId="39" fontId="5" fillId="0" borderId="12" xfId="0" applyNumberFormat="1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justify" vertical="top" wrapText="1"/>
    </xf>
    <xf numFmtId="0" fontId="2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2" fontId="1" fillId="0" borderId="0" xfId="0" applyNumberFormat="1" applyFont="1" applyBorder="1" applyAlignment="1">
      <alignment horizontal="center" vertical="top" wrapText="1"/>
    </xf>
    <xf numFmtId="10" fontId="1" fillId="0" borderId="0" xfId="0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2" fontId="1" fillId="0" borderId="0" xfId="0" applyNumberFormat="1" applyFont="1" applyBorder="1" applyAlignment="1">
      <alignment vertical="top" wrapText="1"/>
    </xf>
    <xf numFmtId="2" fontId="5" fillId="0" borderId="0" xfId="0" applyNumberFormat="1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/>
    </xf>
    <xf numFmtId="0" fontId="0" fillId="0" borderId="15" xfId="0" applyBorder="1" applyAlignment="1">
      <alignment/>
    </xf>
    <xf numFmtId="0" fontId="1" fillId="0" borderId="0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justify" vertical="top" wrapText="1"/>
    </xf>
    <xf numFmtId="0" fontId="1" fillId="0" borderId="14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9"/>
  <sheetViews>
    <sheetView zoomScalePageLayoutView="0" workbookViewId="0" topLeftCell="A10">
      <selection activeCell="H4" sqref="H4"/>
    </sheetView>
  </sheetViews>
  <sheetFormatPr defaultColWidth="9.00390625" defaultRowHeight="12.75"/>
  <cols>
    <col min="1" max="1" width="3.875" style="0" customWidth="1"/>
    <col min="2" max="2" width="14.625" style="0" customWidth="1"/>
    <col min="3" max="3" width="8.75390625" style="0" customWidth="1"/>
    <col min="4" max="4" width="8.875" style="0" customWidth="1"/>
    <col min="5" max="5" width="9.00390625" style="0" customWidth="1"/>
    <col min="6" max="6" width="8.125" style="0" customWidth="1"/>
    <col min="7" max="7" width="8.875" style="0" bestFit="1" customWidth="1"/>
    <col min="8" max="8" width="8.75390625" style="0" customWidth="1"/>
    <col min="9" max="10" width="8.625" style="0" customWidth="1"/>
    <col min="11" max="11" width="8.75390625" style="0" customWidth="1"/>
    <col min="12" max="13" width="8.125" style="0" customWidth="1"/>
    <col min="14" max="14" width="8.625" style="0" customWidth="1"/>
    <col min="15" max="15" width="9.00390625" style="0" customWidth="1"/>
    <col min="16" max="16" width="8.75390625" style="0" customWidth="1"/>
    <col min="17" max="17" width="8.375" style="0" customWidth="1"/>
  </cols>
  <sheetData>
    <row r="1" ht="16.5">
      <c r="F1" s="1" t="s">
        <v>0</v>
      </c>
    </row>
    <row r="2" ht="16.5">
      <c r="F2" s="1" t="s">
        <v>1</v>
      </c>
    </row>
    <row r="3" ht="16.5">
      <c r="F3" s="1" t="s">
        <v>2</v>
      </c>
    </row>
    <row r="4" ht="16.5">
      <c r="F4" s="1" t="s">
        <v>36</v>
      </c>
    </row>
    <row r="5" ht="17.25" thickBot="1">
      <c r="F5" s="1"/>
    </row>
    <row r="6" spans="1:17" ht="32.25" customHeight="1">
      <c r="A6" s="2" t="s">
        <v>3</v>
      </c>
      <c r="B6" s="3" t="s">
        <v>5</v>
      </c>
      <c r="C6" s="3" t="s">
        <v>7</v>
      </c>
      <c r="D6" s="3" t="s">
        <v>8</v>
      </c>
      <c r="E6" s="3">
        <v>12</v>
      </c>
      <c r="F6" s="3">
        <v>12</v>
      </c>
      <c r="G6" s="3" t="s">
        <v>10</v>
      </c>
      <c r="H6" s="3">
        <v>11</v>
      </c>
      <c r="I6" s="3">
        <v>11</v>
      </c>
      <c r="J6" s="3">
        <v>10</v>
      </c>
      <c r="K6" s="3">
        <v>10</v>
      </c>
      <c r="L6" s="3">
        <v>10</v>
      </c>
      <c r="M6" s="2" t="s">
        <v>35</v>
      </c>
      <c r="N6" s="3">
        <v>9</v>
      </c>
      <c r="O6" s="3">
        <v>9</v>
      </c>
      <c r="P6" s="3">
        <v>9</v>
      </c>
      <c r="Q6" s="3">
        <v>9</v>
      </c>
    </row>
    <row r="7" spans="1:17" ht="31.5" customHeight="1" thickBot="1">
      <c r="A7" s="10" t="s">
        <v>4</v>
      </c>
      <c r="B7" s="11" t="s">
        <v>6</v>
      </c>
      <c r="C7" s="11" t="s">
        <v>34</v>
      </c>
      <c r="D7" s="11" t="s">
        <v>33</v>
      </c>
      <c r="E7" s="11" t="s">
        <v>9</v>
      </c>
      <c r="F7" s="11" t="s">
        <v>9</v>
      </c>
      <c r="G7" s="11" t="s">
        <v>11</v>
      </c>
      <c r="H7" s="11" t="s">
        <v>9</v>
      </c>
      <c r="I7" s="11" t="s">
        <v>9</v>
      </c>
      <c r="J7" s="11" t="s">
        <v>9</v>
      </c>
      <c r="K7" s="11" t="s">
        <v>9</v>
      </c>
      <c r="L7" s="11" t="s">
        <v>9</v>
      </c>
      <c r="M7" s="10">
        <v>9</v>
      </c>
      <c r="N7" s="11" t="s">
        <v>9</v>
      </c>
      <c r="O7" s="11" t="s">
        <v>9</v>
      </c>
      <c r="P7" s="11" t="s">
        <v>9</v>
      </c>
      <c r="Q7" s="11" t="s">
        <v>9</v>
      </c>
    </row>
    <row r="8" spans="1:17" ht="32.25" thickBot="1">
      <c r="A8" s="12" t="s">
        <v>12</v>
      </c>
      <c r="B8" s="7" t="s">
        <v>13</v>
      </c>
      <c r="C8" s="5">
        <v>2045.85</v>
      </c>
      <c r="D8" s="5">
        <v>1956.9</v>
      </c>
      <c r="E8" s="5">
        <v>1779</v>
      </c>
      <c r="F8" s="5">
        <v>1779</v>
      </c>
      <c r="G8" s="5">
        <v>1818.3</v>
      </c>
      <c r="H8" s="4">
        <v>1653</v>
      </c>
      <c r="I8" s="4">
        <v>1653</v>
      </c>
      <c r="J8" s="4">
        <v>1527</v>
      </c>
      <c r="K8" s="4">
        <v>1527</v>
      </c>
      <c r="L8" s="4">
        <v>1527</v>
      </c>
      <c r="M8" s="5">
        <v>1596.1</v>
      </c>
      <c r="N8" s="5">
        <v>1451</v>
      </c>
      <c r="O8" s="5">
        <v>1451</v>
      </c>
      <c r="P8" s="5">
        <v>1451</v>
      </c>
      <c r="Q8" s="5">
        <v>1451</v>
      </c>
    </row>
    <row r="9" spans="1:17" ht="16.5" customHeight="1">
      <c r="A9" s="23">
        <v>2</v>
      </c>
      <c r="B9" s="25" t="s">
        <v>14</v>
      </c>
      <c r="C9" s="6">
        <v>0.3</v>
      </c>
      <c r="D9" s="6">
        <v>0.3</v>
      </c>
      <c r="E9" s="6">
        <v>-0.3</v>
      </c>
      <c r="F9" s="6">
        <v>0.2</v>
      </c>
      <c r="G9" s="6">
        <v>-0.2</v>
      </c>
      <c r="H9" s="6">
        <v>-0.3</v>
      </c>
      <c r="I9" s="6">
        <v>0.2</v>
      </c>
      <c r="J9" s="6">
        <v>-0.3</v>
      </c>
      <c r="K9" s="6">
        <v>-0.2</v>
      </c>
      <c r="L9" s="6">
        <v>0.1</v>
      </c>
      <c r="M9" s="6">
        <v>0.3</v>
      </c>
      <c r="N9" s="6">
        <v>0.3</v>
      </c>
      <c r="O9" s="6">
        <v>-0.2</v>
      </c>
      <c r="P9" s="6">
        <v>-0.1</v>
      </c>
      <c r="Q9" s="6"/>
    </row>
    <row r="10" spans="1:17" ht="16.5" thickBot="1">
      <c r="A10" s="24"/>
      <c r="B10" s="26"/>
      <c r="C10" s="7">
        <f>PRODUCT(C8*0.3)</f>
        <v>613.755</v>
      </c>
      <c r="D10" s="7">
        <f>PRODUCT(D8*0.3)</f>
        <v>587.07</v>
      </c>
      <c r="E10" s="7">
        <f>PRODUCT(E8*0.3)</f>
        <v>533.6999999999999</v>
      </c>
      <c r="F10" s="7">
        <f>PRODUCT(F8*0.2)</f>
        <v>355.8</v>
      </c>
      <c r="G10" s="7">
        <f>PRODUCT(G8*0.2)</f>
        <v>363.66</v>
      </c>
      <c r="H10" s="7">
        <f>PRODUCT(H8*0.3)</f>
        <v>495.9</v>
      </c>
      <c r="I10" s="7">
        <f>PRODUCT(I8*0.2)</f>
        <v>330.6</v>
      </c>
      <c r="J10" s="7">
        <f>PRODUCT(J8*0.3)</f>
        <v>458.09999999999997</v>
      </c>
      <c r="K10" s="7">
        <f>PRODUCT(K8*0.2)</f>
        <v>305.40000000000003</v>
      </c>
      <c r="L10" s="7">
        <f>PRODUCT(L8*0.1)</f>
        <v>152.70000000000002</v>
      </c>
      <c r="M10" s="7">
        <f>PRODUCT(M8*0.3)</f>
        <v>478.8299999999999</v>
      </c>
      <c r="N10" s="7">
        <f>PRODUCT(N8*0.3)</f>
        <v>435.3</v>
      </c>
      <c r="O10" s="7">
        <f>PRODUCT(O8*0.2)</f>
        <v>290.2</v>
      </c>
      <c r="P10" s="7">
        <f>PRODUCT(P8*0.1)</f>
        <v>145.1</v>
      </c>
      <c r="Q10" s="7"/>
    </row>
    <row r="11" spans="1:17" ht="16.5" thickBot="1">
      <c r="A11" s="12" t="s">
        <v>15</v>
      </c>
      <c r="B11" s="7" t="s">
        <v>16</v>
      </c>
      <c r="C11" s="5">
        <f aca="true" t="shared" si="0" ref="C11:Q11">SUM(C8)+C10</f>
        <v>2659.605</v>
      </c>
      <c r="D11" s="5">
        <f t="shared" si="0"/>
        <v>2543.9700000000003</v>
      </c>
      <c r="E11" s="5">
        <f t="shared" si="0"/>
        <v>2312.7</v>
      </c>
      <c r="F11" s="5">
        <f t="shared" si="0"/>
        <v>2134.8</v>
      </c>
      <c r="G11" s="5">
        <f t="shared" si="0"/>
        <v>2181.96</v>
      </c>
      <c r="H11" s="5">
        <f t="shared" si="0"/>
        <v>2148.9</v>
      </c>
      <c r="I11" s="5">
        <f t="shared" si="0"/>
        <v>1983.6</v>
      </c>
      <c r="J11" s="5">
        <f t="shared" si="0"/>
        <v>1985.1</v>
      </c>
      <c r="K11" s="5">
        <f t="shared" si="0"/>
        <v>1832.4</v>
      </c>
      <c r="L11" s="5">
        <f t="shared" si="0"/>
        <v>1679.7</v>
      </c>
      <c r="M11" s="5">
        <f t="shared" si="0"/>
        <v>2074.93</v>
      </c>
      <c r="N11" s="5">
        <f t="shared" si="0"/>
        <v>1886.3</v>
      </c>
      <c r="O11" s="5">
        <f t="shared" si="0"/>
        <v>1741.2</v>
      </c>
      <c r="P11" s="5">
        <f t="shared" si="0"/>
        <v>1596.1</v>
      </c>
      <c r="Q11" s="5">
        <f t="shared" si="0"/>
        <v>1451</v>
      </c>
    </row>
    <row r="12" spans="1:17" ht="36.75" customHeight="1" thickBot="1">
      <c r="A12" s="12" t="s">
        <v>17</v>
      </c>
      <c r="B12" s="7" t="s">
        <v>18</v>
      </c>
      <c r="C12" s="5">
        <v>76.2</v>
      </c>
      <c r="D12" s="4">
        <v>76.2</v>
      </c>
      <c r="E12" s="4">
        <v>76.2</v>
      </c>
      <c r="F12" s="4">
        <v>76.2</v>
      </c>
      <c r="G12" s="4">
        <v>76.2</v>
      </c>
      <c r="H12" s="4">
        <v>76.2</v>
      </c>
      <c r="I12" s="4">
        <v>76.2</v>
      </c>
      <c r="J12" s="4">
        <v>76.2</v>
      </c>
      <c r="K12" s="4">
        <v>76.2</v>
      </c>
      <c r="L12" s="4">
        <v>76.2</v>
      </c>
      <c r="M12" s="4">
        <v>76.2</v>
      </c>
      <c r="N12" s="4">
        <v>76.2</v>
      </c>
      <c r="O12" s="4">
        <v>76.2</v>
      </c>
      <c r="P12" s="4">
        <v>76.2</v>
      </c>
      <c r="Q12" s="4">
        <v>76.2</v>
      </c>
    </row>
    <row r="13" spans="1:17" ht="36" customHeight="1" thickBot="1">
      <c r="A13" s="12" t="s">
        <v>19</v>
      </c>
      <c r="B13" s="7" t="s">
        <v>20</v>
      </c>
      <c r="C13" s="5">
        <f>C11/C12/9*11</f>
        <v>42.65916447944007</v>
      </c>
      <c r="D13" s="5">
        <f aca="true" t="shared" si="1" ref="D13:Q13">D11/D12/9*11</f>
        <v>40.80441819772528</v>
      </c>
      <c r="E13" s="5">
        <f t="shared" si="1"/>
        <v>37.094925634295706</v>
      </c>
      <c r="F13" s="5">
        <f t="shared" si="1"/>
        <v>34.24146981627297</v>
      </c>
      <c r="G13" s="5">
        <f t="shared" si="1"/>
        <v>34.99790026246719</v>
      </c>
      <c r="H13" s="5">
        <f t="shared" si="1"/>
        <v>34.467629046369204</v>
      </c>
      <c r="I13" s="5">
        <f t="shared" si="1"/>
        <v>31.81627296587926</v>
      </c>
      <c r="J13" s="5">
        <f t="shared" si="1"/>
        <v>31.840332458442695</v>
      </c>
      <c r="K13" s="5">
        <f t="shared" si="1"/>
        <v>29.391076115485564</v>
      </c>
      <c r="L13" s="5">
        <f t="shared" si="1"/>
        <v>26.941819772528433</v>
      </c>
      <c r="M13" s="5">
        <f t="shared" si="1"/>
        <v>33.281175269757945</v>
      </c>
      <c r="N13" s="5">
        <f t="shared" si="1"/>
        <v>30.255613881598133</v>
      </c>
      <c r="O13" s="5">
        <f t="shared" si="1"/>
        <v>27.92825896762905</v>
      </c>
      <c r="P13" s="5">
        <f t="shared" si="1"/>
        <v>25.600904053659953</v>
      </c>
      <c r="Q13" s="5">
        <f t="shared" si="1"/>
        <v>23.273549139690868</v>
      </c>
    </row>
    <row r="14" spans="1:17" ht="62.25" customHeight="1" thickBot="1">
      <c r="A14" s="12" t="s">
        <v>21</v>
      </c>
      <c r="B14" s="7" t="s">
        <v>22</v>
      </c>
      <c r="C14" s="5">
        <f>C13*0.5</f>
        <v>21.329582239720036</v>
      </c>
      <c r="D14" s="5">
        <f aca="true" t="shared" si="2" ref="D14:Q14">D13*0.5</f>
        <v>20.40220909886264</v>
      </c>
      <c r="E14" s="5">
        <f t="shared" si="2"/>
        <v>18.547462817147853</v>
      </c>
      <c r="F14" s="5">
        <f t="shared" si="2"/>
        <v>17.120734908136484</v>
      </c>
      <c r="G14" s="5">
        <f t="shared" si="2"/>
        <v>17.498950131233595</v>
      </c>
      <c r="H14" s="5">
        <f t="shared" si="2"/>
        <v>17.233814523184602</v>
      </c>
      <c r="I14" s="5">
        <f t="shared" si="2"/>
        <v>15.90813648293963</v>
      </c>
      <c r="J14" s="5">
        <f t="shared" si="2"/>
        <v>15.920166229221348</v>
      </c>
      <c r="K14" s="5">
        <f t="shared" si="2"/>
        <v>14.695538057742782</v>
      </c>
      <c r="L14" s="5">
        <f t="shared" si="2"/>
        <v>13.470909886264216</v>
      </c>
      <c r="M14" s="5">
        <f t="shared" si="2"/>
        <v>16.640587634878973</v>
      </c>
      <c r="N14" s="5">
        <f t="shared" si="2"/>
        <v>15.127806940799067</v>
      </c>
      <c r="O14" s="5">
        <f t="shared" si="2"/>
        <v>13.964129483814524</v>
      </c>
      <c r="P14" s="5">
        <f t="shared" si="2"/>
        <v>12.800452026829976</v>
      </c>
      <c r="Q14" s="5">
        <f t="shared" si="2"/>
        <v>11.636774569845434</v>
      </c>
    </row>
    <row r="15" spans="1:17" ht="31.5" customHeight="1" thickBot="1">
      <c r="A15" s="12" t="s">
        <v>23</v>
      </c>
      <c r="B15" s="7" t="s">
        <v>24</v>
      </c>
      <c r="C15" s="8">
        <f>SUM(C13:C14)</f>
        <v>63.988746719160105</v>
      </c>
      <c r="D15" s="8">
        <f aca="true" t="shared" si="3" ref="D15:Q15">SUM(D13:D14)</f>
        <v>61.206627296587925</v>
      </c>
      <c r="E15" s="8">
        <f t="shared" si="3"/>
        <v>55.64238845144356</v>
      </c>
      <c r="F15" s="8">
        <f t="shared" si="3"/>
        <v>51.36220472440945</v>
      </c>
      <c r="G15" s="8">
        <f t="shared" si="3"/>
        <v>52.49685039370078</v>
      </c>
      <c r="H15" s="8">
        <f t="shared" si="3"/>
        <v>51.7014435695538</v>
      </c>
      <c r="I15" s="8">
        <f t="shared" si="3"/>
        <v>47.72440944881889</v>
      </c>
      <c r="J15" s="8">
        <f t="shared" si="3"/>
        <v>47.76049868766404</v>
      </c>
      <c r="K15" s="9">
        <f>SUM(K13:K14)</f>
        <v>44.08661417322835</v>
      </c>
      <c r="L15" s="8">
        <f t="shared" si="3"/>
        <v>40.41272965879265</v>
      </c>
      <c r="M15" s="8">
        <f t="shared" si="3"/>
        <v>49.92176290463692</v>
      </c>
      <c r="N15" s="8">
        <f t="shared" si="3"/>
        <v>45.3834208223972</v>
      </c>
      <c r="O15" s="8">
        <f t="shared" si="3"/>
        <v>41.89238845144357</v>
      </c>
      <c r="P15" s="8">
        <f t="shared" si="3"/>
        <v>38.40135608048993</v>
      </c>
      <c r="Q15" s="8">
        <f t="shared" si="3"/>
        <v>34.9103237095363</v>
      </c>
    </row>
    <row r="16" spans="1:17" ht="54.75" customHeight="1" thickBot="1">
      <c r="A16" s="12" t="s">
        <v>25</v>
      </c>
      <c r="B16" s="7" t="s">
        <v>32</v>
      </c>
      <c r="C16" s="5">
        <f>C15*36.3/100</f>
        <v>23.227915059055118</v>
      </c>
      <c r="D16" s="5">
        <f aca="true" t="shared" si="4" ref="D16:Q16">D15*36.3/100</f>
        <v>22.218005708661416</v>
      </c>
      <c r="E16" s="5">
        <f t="shared" si="4"/>
        <v>20.19818700787401</v>
      </c>
      <c r="F16" s="5">
        <f t="shared" si="4"/>
        <v>18.644480314960628</v>
      </c>
      <c r="G16" s="5">
        <f t="shared" si="4"/>
        <v>19.056356692913383</v>
      </c>
      <c r="H16" s="5">
        <f t="shared" si="4"/>
        <v>18.76762401574803</v>
      </c>
      <c r="I16" s="5">
        <f t="shared" si="4"/>
        <v>17.323960629921256</v>
      </c>
      <c r="J16" s="5">
        <f t="shared" si="4"/>
        <v>17.337061023622045</v>
      </c>
      <c r="K16" s="5">
        <f t="shared" si="4"/>
        <v>16.003440944881888</v>
      </c>
      <c r="L16" s="5">
        <f t="shared" si="4"/>
        <v>14.66982086614173</v>
      </c>
      <c r="M16" s="5">
        <f t="shared" si="4"/>
        <v>18.1215999343832</v>
      </c>
      <c r="N16" s="5">
        <f t="shared" si="4"/>
        <v>16.474181758530182</v>
      </c>
      <c r="O16" s="5">
        <f t="shared" si="4"/>
        <v>15.206937007874016</v>
      </c>
      <c r="P16" s="5">
        <f t="shared" si="4"/>
        <v>13.939692257217844</v>
      </c>
      <c r="Q16" s="5">
        <f t="shared" si="4"/>
        <v>12.672447506561674</v>
      </c>
    </row>
    <row r="17" spans="1:17" ht="60.75" customHeight="1" thickBot="1">
      <c r="A17" s="12" t="s">
        <v>26</v>
      </c>
      <c r="B17" s="7" t="s">
        <v>27</v>
      </c>
      <c r="C17" s="5">
        <f>C15*0.3</f>
        <v>19.196624015748032</v>
      </c>
      <c r="D17" s="5">
        <f aca="true" t="shared" si="5" ref="D17:Q17">D15*0.3</f>
        <v>18.361988188976376</v>
      </c>
      <c r="E17" s="5">
        <f t="shared" si="5"/>
        <v>16.692716535433068</v>
      </c>
      <c r="F17" s="5">
        <f t="shared" si="5"/>
        <v>15.408661417322834</v>
      </c>
      <c r="G17" s="5">
        <f t="shared" si="5"/>
        <v>15.749055118110235</v>
      </c>
      <c r="H17" s="5">
        <f t="shared" si="5"/>
        <v>15.51043307086614</v>
      </c>
      <c r="I17" s="5">
        <f t="shared" si="5"/>
        <v>14.317322834645667</v>
      </c>
      <c r="J17" s="5">
        <f t="shared" si="5"/>
        <v>14.328149606299212</v>
      </c>
      <c r="K17" s="5">
        <f t="shared" si="5"/>
        <v>13.225984251968503</v>
      </c>
      <c r="L17" s="5">
        <f t="shared" si="5"/>
        <v>12.123818897637795</v>
      </c>
      <c r="M17" s="5">
        <f t="shared" si="5"/>
        <v>14.976528871391075</v>
      </c>
      <c r="N17" s="5">
        <f>N15*0.3</f>
        <v>13.61502624671916</v>
      </c>
      <c r="O17" s="5">
        <f t="shared" si="5"/>
        <v>12.567716535433071</v>
      </c>
      <c r="P17" s="5">
        <f t="shared" si="5"/>
        <v>11.52040682414698</v>
      </c>
      <c r="Q17" s="5">
        <f t="shared" si="5"/>
        <v>10.47309711286089</v>
      </c>
    </row>
    <row r="18" spans="1:17" ht="45.75" customHeight="1" thickBot="1">
      <c r="A18" s="12" t="s">
        <v>28</v>
      </c>
      <c r="B18" s="7" t="s">
        <v>29</v>
      </c>
      <c r="C18" s="5">
        <v>1.83</v>
      </c>
      <c r="D18" s="5">
        <v>1.83</v>
      </c>
      <c r="E18" s="5">
        <v>1.83</v>
      </c>
      <c r="F18" s="5">
        <v>1.83</v>
      </c>
      <c r="G18" s="5">
        <v>1.83</v>
      </c>
      <c r="H18" s="5">
        <v>1.83</v>
      </c>
      <c r="I18" s="5">
        <v>1.83</v>
      </c>
      <c r="J18" s="5">
        <v>1.83</v>
      </c>
      <c r="K18" s="5">
        <v>1.83</v>
      </c>
      <c r="L18" s="5">
        <v>1.83</v>
      </c>
      <c r="M18" s="5">
        <v>1.83</v>
      </c>
      <c r="N18" s="5">
        <v>1.83</v>
      </c>
      <c r="O18" s="5">
        <v>1.83</v>
      </c>
      <c r="P18" s="5">
        <v>1.83</v>
      </c>
      <c r="Q18" s="5">
        <v>1.83</v>
      </c>
    </row>
    <row r="19" spans="1:17" ht="29.25" customHeight="1" thickBot="1">
      <c r="A19" s="12" t="s">
        <v>30</v>
      </c>
      <c r="B19" s="7" t="s">
        <v>31</v>
      </c>
      <c r="C19" s="8">
        <f>SUM(C15:C18)</f>
        <v>108.24328579396325</v>
      </c>
      <c r="D19" s="8">
        <f aca="true" t="shared" si="6" ref="D19:Q19">SUM(D15:D18)</f>
        <v>103.61662119422571</v>
      </c>
      <c r="E19" s="8">
        <f t="shared" si="6"/>
        <v>94.36329199475063</v>
      </c>
      <c r="F19" s="8">
        <f t="shared" si="6"/>
        <v>87.24534645669291</v>
      </c>
      <c r="G19" s="8">
        <f t="shared" si="6"/>
        <v>89.1322622047244</v>
      </c>
      <c r="H19" s="8">
        <f t="shared" si="6"/>
        <v>87.80950065616797</v>
      </c>
      <c r="I19" s="8">
        <f t="shared" si="6"/>
        <v>81.19569291338581</v>
      </c>
      <c r="J19" s="8">
        <f t="shared" si="6"/>
        <v>81.25570931758529</v>
      </c>
      <c r="K19" s="8">
        <f t="shared" si="6"/>
        <v>75.14603937007874</v>
      </c>
      <c r="L19" s="8">
        <f t="shared" si="6"/>
        <v>69.03636942257216</v>
      </c>
      <c r="M19" s="8">
        <f t="shared" si="6"/>
        <v>84.8498917104112</v>
      </c>
      <c r="N19" s="8">
        <f t="shared" si="6"/>
        <v>77.30262882764653</v>
      </c>
      <c r="O19" s="8">
        <f t="shared" si="6"/>
        <v>71.49704199475066</v>
      </c>
      <c r="P19" s="8">
        <f t="shared" si="6"/>
        <v>65.69145516185476</v>
      </c>
      <c r="Q19" s="8">
        <f t="shared" si="6"/>
        <v>59.885868328958864</v>
      </c>
    </row>
  </sheetData>
  <sheetProtection/>
  <mergeCells count="2">
    <mergeCell ref="A9:A10"/>
    <mergeCell ref="B9:B10"/>
  </mergeCells>
  <printOptions/>
  <pageMargins left="0.1968503937007874" right="0" top="0" bottom="0" header="0.5118110236220472" footer="0.5118110236220472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H18"/>
  <sheetViews>
    <sheetView zoomScalePageLayoutView="0" workbookViewId="0" topLeftCell="A1">
      <selection activeCell="E9" sqref="E9"/>
    </sheetView>
  </sheetViews>
  <sheetFormatPr defaultColWidth="9.00390625" defaultRowHeight="12.75"/>
  <cols>
    <col min="1" max="1" width="1.625" style="0" customWidth="1"/>
    <col min="2" max="2" width="5.25390625" style="0" customWidth="1"/>
    <col min="3" max="3" width="22.25390625" style="0" customWidth="1"/>
    <col min="4" max="4" width="12.375" style="0" customWidth="1"/>
    <col min="5" max="5" width="12.75390625" style="0" customWidth="1"/>
    <col min="6" max="6" width="11.25390625" style="0" customWidth="1"/>
    <col min="7" max="8" width="15.25390625" style="0" customWidth="1"/>
    <col min="9" max="9" width="11.125" style="0" customWidth="1"/>
  </cols>
  <sheetData>
    <row r="1" ht="16.5">
      <c r="E1" s="1" t="s">
        <v>0</v>
      </c>
    </row>
    <row r="2" ht="16.5">
      <c r="E2" s="1" t="s">
        <v>40</v>
      </c>
    </row>
    <row r="3" ht="16.5">
      <c r="E3" s="1" t="s">
        <v>2</v>
      </c>
    </row>
    <row r="4" ht="17.25" thickBot="1">
      <c r="E4" s="1" t="s">
        <v>36</v>
      </c>
    </row>
    <row r="5" spans="2:8" ht="16.5" customHeight="1">
      <c r="B5" s="2" t="s">
        <v>3</v>
      </c>
      <c r="C5" s="3" t="s">
        <v>5</v>
      </c>
      <c r="D5" s="3" t="s">
        <v>8</v>
      </c>
      <c r="E5" s="3">
        <v>11</v>
      </c>
      <c r="F5" s="3">
        <v>10</v>
      </c>
      <c r="G5" s="3">
        <v>9</v>
      </c>
      <c r="H5" s="13"/>
    </row>
    <row r="6" spans="2:8" ht="18" customHeight="1" thickBot="1">
      <c r="B6" s="10" t="s">
        <v>4</v>
      </c>
      <c r="C6" s="11" t="s">
        <v>6</v>
      </c>
      <c r="D6" s="11" t="s">
        <v>33</v>
      </c>
      <c r="E6" s="11" t="s">
        <v>9</v>
      </c>
      <c r="F6" s="11" t="s">
        <v>9</v>
      </c>
      <c r="G6" s="11" t="s">
        <v>9</v>
      </c>
      <c r="H6" s="14"/>
    </row>
    <row r="7" spans="2:8" ht="16.5" thickBot="1">
      <c r="B7" s="12" t="s">
        <v>12</v>
      </c>
      <c r="C7" s="7" t="s">
        <v>13</v>
      </c>
      <c r="D7" s="5">
        <v>1956.9</v>
      </c>
      <c r="E7" s="4">
        <v>1653</v>
      </c>
      <c r="F7" s="4">
        <v>1527</v>
      </c>
      <c r="G7" s="5">
        <v>1451</v>
      </c>
      <c r="H7" s="15"/>
    </row>
    <row r="8" spans="2:8" ht="15.75">
      <c r="B8" s="23">
        <v>2</v>
      </c>
      <c r="C8" s="25" t="s">
        <v>14</v>
      </c>
      <c r="D8" s="6">
        <v>-0.3</v>
      </c>
      <c r="E8" s="6">
        <v>0.2</v>
      </c>
      <c r="F8" s="6">
        <v>-0.1</v>
      </c>
      <c r="G8" s="6">
        <v>-0.2</v>
      </c>
      <c r="H8" s="16"/>
    </row>
    <row r="9" spans="2:8" ht="16.5" thickBot="1">
      <c r="B9" s="24"/>
      <c r="C9" s="26"/>
      <c r="D9" s="7">
        <f>PRODUCT(D7*0.3)</f>
        <v>587.07</v>
      </c>
      <c r="E9" s="7">
        <f>PRODUCT(E7*0.2)</f>
        <v>330.6</v>
      </c>
      <c r="F9" s="7">
        <f>PRODUCT(F7*0.1)</f>
        <v>152.70000000000002</v>
      </c>
      <c r="G9" s="7">
        <f>PRODUCT(G7*0.2)</f>
        <v>290.2</v>
      </c>
      <c r="H9" s="17"/>
    </row>
    <row r="10" spans="2:8" ht="16.5" thickBot="1">
      <c r="B10" s="12" t="s">
        <v>15</v>
      </c>
      <c r="C10" s="7" t="s">
        <v>16</v>
      </c>
      <c r="D10" s="5">
        <f>SUM(D7)+D9</f>
        <v>2543.9700000000003</v>
      </c>
      <c r="E10" s="5">
        <f>SUM(E7)+E9</f>
        <v>1983.6</v>
      </c>
      <c r="F10" s="5">
        <f>SUM(F7)+F9</f>
        <v>1679.7</v>
      </c>
      <c r="G10" s="5">
        <f>SUM(G7)+G9</f>
        <v>1741.2</v>
      </c>
      <c r="H10" s="15"/>
    </row>
    <row r="11" spans="2:8" ht="31.5" customHeight="1" thickBot="1">
      <c r="B11" s="12" t="s">
        <v>17</v>
      </c>
      <c r="C11" s="7" t="s">
        <v>18</v>
      </c>
      <c r="D11" s="4">
        <v>76.2</v>
      </c>
      <c r="E11" s="4">
        <v>76.2</v>
      </c>
      <c r="F11" s="4">
        <v>76.2</v>
      </c>
      <c r="G11" s="4">
        <v>76.2</v>
      </c>
      <c r="H11" s="18"/>
    </row>
    <row r="12" spans="2:8" ht="17.25" customHeight="1" thickBot="1">
      <c r="B12" s="12" t="s">
        <v>19</v>
      </c>
      <c r="C12" s="7" t="s">
        <v>20</v>
      </c>
      <c r="D12" s="5">
        <f>D10/D11/9*11</f>
        <v>40.80441819772528</v>
      </c>
      <c r="E12" s="5">
        <f>E10/E11/9*11</f>
        <v>31.81627296587926</v>
      </c>
      <c r="F12" s="5">
        <f>F10/F11/9*11</f>
        <v>26.941819772528433</v>
      </c>
      <c r="G12" s="5">
        <f>G10/G11/9*11</f>
        <v>27.92825896762905</v>
      </c>
      <c r="H12" s="15"/>
    </row>
    <row r="13" spans="2:8" ht="63.75" thickBot="1">
      <c r="B13" s="12" t="s">
        <v>21</v>
      </c>
      <c r="C13" s="7" t="s">
        <v>22</v>
      </c>
      <c r="D13" s="5">
        <f>D12*0.5</f>
        <v>20.40220909886264</v>
      </c>
      <c r="E13" s="5">
        <f>E12*0.5</f>
        <v>15.90813648293963</v>
      </c>
      <c r="F13" s="5">
        <f>F12*0.5</f>
        <v>13.470909886264216</v>
      </c>
      <c r="G13" s="5">
        <f>G12*0.5</f>
        <v>13.964129483814524</v>
      </c>
      <c r="H13" s="15"/>
    </row>
    <row r="14" spans="2:8" ht="16.5" thickBot="1">
      <c r="B14" s="12" t="s">
        <v>23</v>
      </c>
      <c r="C14" s="7" t="s">
        <v>24</v>
      </c>
      <c r="D14" s="8">
        <f>SUM(D12:D13)</f>
        <v>61.206627296587925</v>
      </c>
      <c r="E14" s="8">
        <f>SUM(E12:E13)</f>
        <v>47.72440944881889</v>
      </c>
      <c r="F14" s="8">
        <f>SUM(F12:F13)</f>
        <v>40.41272965879265</v>
      </c>
      <c r="G14" s="8">
        <f>SUM(G12:G13)</f>
        <v>41.89238845144357</v>
      </c>
      <c r="H14" s="19"/>
    </row>
    <row r="15" spans="2:8" ht="30.75" customHeight="1" thickBot="1">
      <c r="B15" s="12" t="s">
        <v>25</v>
      </c>
      <c r="C15" s="7" t="s">
        <v>32</v>
      </c>
      <c r="D15" s="5">
        <f>D14*36.3/100</f>
        <v>22.218005708661416</v>
      </c>
      <c r="E15" s="5">
        <f>E14*36.3/100</f>
        <v>17.323960629921256</v>
      </c>
      <c r="F15" s="5">
        <f>F14*36.3/100</f>
        <v>14.66982086614173</v>
      </c>
      <c r="G15" s="5">
        <f>G14*36.3/100</f>
        <v>15.206937007874016</v>
      </c>
      <c r="H15" s="15"/>
    </row>
    <row r="16" spans="2:8" ht="46.5" customHeight="1" thickBot="1">
      <c r="B16" s="12" t="s">
        <v>26</v>
      </c>
      <c r="C16" s="7" t="s">
        <v>27</v>
      </c>
      <c r="D16" s="5">
        <f>D14*0.3</f>
        <v>18.361988188976376</v>
      </c>
      <c r="E16" s="5">
        <f>E14*0.3</f>
        <v>14.317322834645667</v>
      </c>
      <c r="F16" s="5">
        <f>F14*0.3</f>
        <v>12.123818897637795</v>
      </c>
      <c r="G16" s="5">
        <f>G14*0.3</f>
        <v>12.567716535433071</v>
      </c>
      <c r="H16" s="15"/>
    </row>
    <row r="17" spans="2:8" ht="32.25" customHeight="1" thickBot="1">
      <c r="B17" s="12" t="s">
        <v>28</v>
      </c>
      <c r="C17" s="7" t="s">
        <v>29</v>
      </c>
      <c r="D17" s="5">
        <v>1.83</v>
      </c>
      <c r="E17" s="5">
        <v>1.83</v>
      </c>
      <c r="F17" s="5">
        <v>1.83</v>
      </c>
      <c r="G17" s="5">
        <v>1.83</v>
      </c>
      <c r="H17" s="15"/>
    </row>
    <row r="18" spans="2:8" ht="16.5" thickBot="1">
      <c r="B18" s="12" t="s">
        <v>30</v>
      </c>
      <c r="C18" s="7" t="s">
        <v>31</v>
      </c>
      <c r="D18" s="8">
        <f>SUM(D14:D17)</f>
        <v>103.61662119422571</v>
      </c>
      <c r="E18" s="8">
        <f>SUM(E14:E17)</f>
        <v>81.19569291338581</v>
      </c>
      <c r="F18" s="8">
        <f>SUM(F14:F17)</f>
        <v>69.03636942257216</v>
      </c>
      <c r="G18" s="8">
        <f>SUM(G14:G17)</f>
        <v>71.49704199475066</v>
      </c>
      <c r="H18" s="19"/>
    </row>
  </sheetData>
  <sheetProtection/>
  <mergeCells count="2">
    <mergeCell ref="B8:B9"/>
    <mergeCell ref="C8:C9"/>
  </mergeCells>
  <printOptions/>
  <pageMargins left="0.75" right="0.75" top="1" bottom="1" header="0.5" footer="0.5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1:F20"/>
  <sheetViews>
    <sheetView tabSelected="1" zoomScalePageLayoutView="0" workbookViewId="0" topLeftCell="A1">
      <selection activeCell="J12" sqref="J12"/>
    </sheetView>
  </sheetViews>
  <sheetFormatPr defaultColWidth="9.00390625" defaultRowHeight="12.75"/>
  <cols>
    <col min="3" max="3" width="5.375" style="0" customWidth="1"/>
    <col min="4" max="4" width="20.75390625" style="0" customWidth="1"/>
    <col min="5" max="5" width="16.625" style="0" customWidth="1"/>
    <col min="6" max="6" width="15.25390625" style="0" customWidth="1"/>
  </cols>
  <sheetData>
    <row r="1" ht="16.5">
      <c r="E1" s="1" t="s">
        <v>0</v>
      </c>
    </row>
    <row r="2" ht="16.5">
      <c r="E2" s="1" t="s">
        <v>41</v>
      </c>
    </row>
    <row r="3" ht="16.5">
      <c r="E3" s="1" t="s">
        <v>2</v>
      </c>
    </row>
    <row r="4" spans="5:6" ht="17.25" thickBot="1">
      <c r="E4" s="20" t="s">
        <v>36</v>
      </c>
      <c r="F4" s="21"/>
    </row>
    <row r="5" spans="3:6" ht="23.25" customHeight="1" thickBot="1">
      <c r="C5" s="2" t="s">
        <v>3</v>
      </c>
      <c r="D5" s="3" t="s">
        <v>5</v>
      </c>
      <c r="E5" s="11" t="s">
        <v>37</v>
      </c>
      <c r="F5" s="11" t="s">
        <v>37</v>
      </c>
    </row>
    <row r="6" spans="3:6" ht="22.5" customHeight="1" thickBot="1">
      <c r="C6" s="10" t="s">
        <v>4</v>
      </c>
      <c r="D6" s="11" t="s">
        <v>6</v>
      </c>
      <c r="E6" s="11" t="s">
        <v>38</v>
      </c>
      <c r="F6" s="11" t="s">
        <v>39</v>
      </c>
    </row>
    <row r="7" spans="3:6" ht="16.5" thickBot="1">
      <c r="C7" s="12" t="s">
        <v>12</v>
      </c>
      <c r="D7" s="7" t="s">
        <v>13</v>
      </c>
      <c r="E7" s="5">
        <v>1376</v>
      </c>
      <c r="F7" s="5">
        <v>1376</v>
      </c>
    </row>
    <row r="8" spans="3:6" ht="15.75">
      <c r="C8" s="23">
        <v>2</v>
      </c>
      <c r="D8" s="25" t="s">
        <v>14</v>
      </c>
      <c r="E8" s="6">
        <v>-0.3</v>
      </c>
      <c r="F8" s="6">
        <v>-0.3</v>
      </c>
    </row>
    <row r="9" spans="3:6" ht="16.5" thickBot="1">
      <c r="C9" s="24"/>
      <c r="D9" s="26"/>
      <c r="E9" s="7">
        <f>PRODUCT(E7*0.3)</f>
        <v>412.8</v>
      </c>
      <c r="F9" s="7">
        <f>PRODUCT(F7*0.3)</f>
        <v>412.8</v>
      </c>
    </row>
    <row r="10" spans="3:6" ht="16.5" thickBot="1">
      <c r="C10" s="12" t="s">
        <v>15</v>
      </c>
      <c r="D10" s="7" t="s">
        <v>16</v>
      </c>
      <c r="E10" s="5">
        <f>SUM(E7)+E9</f>
        <v>1788.8</v>
      </c>
      <c r="F10" s="5">
        <f>SUM(F7)+F9</f>
        <v>1788.8</v>
      </c>
    </row>
    <row r="11" spans="3:6" ht="34.5" customHeight="1" thickBot="1">
      <c r="C11" s="12" t="s">
        <v>17</v>
      </c>
      <c r="D11" s="7" t="s">
        <v>18</v>
      </c>
      <c r="E11" s="5">
        <v>76.2</v>
      </c>
      <c r="F11" s="5">
        <v>76.2</v>
      </c>
    </row>
    <row r="12" spans="3:6" ht="37.5" customHeight="1" thickBot="1">
      <c r="C12" s="12" t="s">
        <v>19</v>
      </c>
      <c r="D12" s="7" t="s">
        <v>20</v>
      </c>
      <c r="E12" s="5">
        <f>E10/E11/9*11</f>
        <v>28.69174686497521</v>
      </c>
      <c r="F12" s="5">
        <f>F10/F11/9*11</f>
        <v>28.69174686497521</v>
      </c>
    </row>
    <row r="13" spans="3:6" ht="63" customHeight="1" thickBot="1">
      <c r="C13" s="12" t="s">
        <v>21</v>
      </c>
      <c r="D13" s="7" t="s">
        <v>22</v>
      </c>
      <c r="E13" s="5">
        <f>E12*0.3</f>
        <v>8.607524059492563</v>
      </c>
      <c r="F13" s="5">
        <f>F12*0.3</f>
        <v>8.607524059492563</v>
      </c>
    </row>
    <row r="14" spans="3:6" ht="21" customHeight="1" thickBot="1">
      <c r="C14" s="12" t="s">
        <v>23</v>
      </c>
      <c r="D14" s="7" t="s">
        <v>24</v>
      </c>
      <c r="E14" s="8">
        <f>SUM(E12:E13)</f>
        <v>37.29927092446778</v>
      </c>
      <c r="F14" s="8">
        <f>SUM(F12:F13)</f>
        <v>37.29927092446778</v>
      </c>
    </row>
    <row r="15" spans="3:6" ht="32.25" customHeight="1" thickBot="1">
      <c r="C15" s="12" t="s">
        <v>25</v>
      </c>
      <c r="D15" s="7" t="s">
        <v>32</v>
      </c>
      <c r="E15" s="5">
        <f>E14*36.3/100</f>
        <v>13.539635345581804</v>
      </c>
      <c r="F15" s="5">
        <f>F14*36.3/100</f>
        <v>13.539635345581804</v>
      </c>
    </row>
    <row r="16" spans="3:6" ht="68.25" customHeight="1" thickBot="1">
      <c r="C16" s="12" t="s">
        <v>26</v>
      </c>
      <c r="D16" s="7" t="s">
        <v>27</v>
      </c>
      <c r="E16" s="5">
        <f>E14*0.2</f>
        <v>7.459854184893556</v>
      </c>
      <c r="F16" s="5">
        <f>F14*0.2</f>
        <v>7.459854184893556</v>
      </c>
    </row>
    <row r="17" spans="3:6" ht="35.25" customHeight="1" thickBot="1">
      <c r="C17" s="12" t="s">
        <v>28</v>
      </c>
      <c r="D17" s="7" t="s">
        <v>29</v>
      </c>
      <c r="E17" s="5">
        <v>0.2</v>
      </c>
      <c r="F17" s="5">
        <v>2.6</v>
      </c>
    </row>
    <row r="18" spans="3:6" ht="27" customHeight="1" thickBot="1">
      <c r="C18" s="12" t="s">
        <v>30</v>
      </c>
      <c r="D18" s="7" t="s">
        <v>31</v>
      </c>
      <c r="E18" s="8">
        <f>SUM(E14:E17)</f>
        <v>58.49876045494314</v>
      </c>
      <c r="F18" s="8">
        <f>SUM(F14:F17)</f>
        <v>60.89876045494314</v>
      </c>
    </row>
    <row r="20" spans="4:6" ht="18.75" customHeight="1">
      <c r="D20" s="22" t="s">
        <v>42</v>
      </c>
      <c r="F20" t="s">
        <v>43</v>
      </c>
    </row>
  </sheetData>
  <sheetProtection/>
  <mergeCells count="2">
    <mergeCell ref="C8:C9"/>
    <mergeCell ref="D8:D9"/>
  </mergeCells>
  <printOptions/>
  <pageMargins left="0.7874015748031497" right="0.7874015748031497" top="0" bottom="0.1968503937007874" header="0.5118110236220472" footer="0.5118110236220472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WiZaRd</dc:creator>
  <cp:keywords/>
  <dc:description/>
  <cp:lastModifiedBy>syurin</cp:lastModifiedBy>
  <cp:lastPrinted>2012-10-11T13:10:34Z</cp:lastPrinted>
  <dcterms:created xsi:type="dcterms:W3CDTF">2012-08-17T08:39:05Z</dcterms:created>
  <dcterms:modified xsi:type="dcterms:W3CDTF">2012-09-05T09:01:46Z</dcterms:modified>
  <cp:category/>
  <cp:version/>
  <cp:contentType/>
  <cp:contentStatus/>
</cp:coreProperties>
</file>